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الافتراضات والميزانية" sheetId="1" state="visible" r:id="rId3"/>
    <sheet name="القمع وCAC" sheetId="2" state="visible" r:id="rId4"/>
    <sheet name="متتبع KPI أسبوعي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<sst xmlns="http://schemas.openxmlformats.org/spreadsheetml/2006/main" count="89" uniqueCount="83">
  <si>
    <t xml:space="preserve">هيونكس — نموذج الميزانية والقمع وCAC (القيم الزرقاء قابلة للتعديل)</t>
  </si>
  <si>
    <t xml:space="preserve">المصدر: خطة العمل المعتمدة + بيانات سوق يوليو 2026 (راجع مستند الخطة التسويقية قسم 14)</t>
  </si>
  <si>
    <t xml:space="preserve">1) افتراضات قيمة العميل</t>
  </si>
  <si>
    <r>
      <rPr>
        <sz val="11"/>
        <color theme="1"/>
        <rFont val="DejaVu Sans"/>
        <family val="2"/>
      </rPr>
      <t xml:space="preserve">متوسط إيراد عقد المحاسبة الشهري </t>
    </r>
    <r>
      <rPr>
        <sz val="11"/>
        <color theme="1"/>
        <rFont val="Calibri"/>
        <family val="2"/>
        <charset val="1"/>
      </rPr>
      <t xml:space="preserve">(</t>
    </r>
    <r>
      <rPr>
        <sz val="11"/>
        <color theme="1"/>
        <rFont val="DejaVu Sans"/>
        <family val="2"/>
      </rPr>
      <t xml:space="preserve">ريال</t>
    </r>
    <r>
      <rPr>
        <sz val="11"/>
        <color theme="1"/>
        <rFont val="Calibri"/>
        <family val="2"/>
        <charset val="1"/>
      </rPr>
      <t xml:space="preserve">)</t>
    </r>
  </si>
  <si>
    <t xml:space="preserve">خطة العمل: نطاق 2,000–4,000 — بانتظار تثبيت الإدارة</t>
  </si>
  <si>
    <t xml:space="preserve">الهامش الإجمالي للخدمات</t>
  </si>
  <si>
    <t xml:space="preserve">خطة العمل</t>
  </si>
  <si>
    <r>
      <rPr>
        <sz val="11"/>
        <color theme="1"/>
        <rFont val="DejaVu Sans"/>
        <family val="2"/>
      </rPr>
      <t xml:space="preserve">متوسط اشتراك </t>
    </r>
    <r>
      <rPr>
        <sz val="11"/>
        <color theme="1"/>
        <rFont val="Calibri"/>
        <family val="2"/>
        <charset val="1"/>
      </rPr>
      <t xml:space="preserve">SaaS </t>
    </r>
    <r>
      <rPr>
        <sz val="11"/>
        <color theme="1"/>
        <rFont val="DejaVu Sans"/>
        <family val="2"/>
      </rPr>
      <t xml:space="preserve">الشهري </t>
    </r>
    <r>
      <rPr>
        <sz val="11"/>
        <color theme="1"/>
        <rFont val="Calibri"/>
        <family val="2"/>
        <charset val="1"/>
      </rPr>
      <t xml:space="preserve">(</t>
    </r>
    <r>
      <rPr>
        <sz val="11"/>
        <color theme="1"/>
        <rFont val="DejaVu Sans"/>
        <family val="2"/>
      </rPr>
      <t xml:space="preserve">ريال</t>
    </r>
    <r>
      <rPr>
        <sz val="11"/>
        <color theme="1"/>
        <rFont val="Calibri"/>
        <family val="2"/>
        <charset val="1"/>
      </rPr>
      <t xml:space="preserve">)</t>
    </r>
  </si>
  <si>
    <t xml:space="preserve">خطة العمل: نطاق 300–800</t>
  </si>
  <si>
    <r>
      <rPr>
        <sz val="11"/>
        <color theme="1"/>
        <rFont val="DejaVu Sans"/>
        <family val="2"/>
      </rPr>
      <t xml:space="preserve">الهامش الإجمالي للـ </t>
    </r>
    <r>
      <rPr>
        <sz val="11"/>
        <color theme="1"/>
        <rFont val="Calibri"/>
        <family val="2"/>
        <charset val="1"/>
      </rPr>
      <t xml:space="preserve">SaaS</t>
    </r>
  </si>
  <si>
    <r>
      <rPr>
        <sz val="11"/>
        <color theme="1"/>
        <rFont val="DejaVu Sans"/>
        <family val="2"/>
      </rPr>
      <t xml:space="preserve">عمولة الإحالة </t>
    </r>
    <r>
      <rPr>
        <sz val="11"/>
        <color theme="1"/>
        <rFont val="Calibri"/>
        <family val="2"/>
        <charset val="1"/>
      </rPr>
      <t xml:space="preserve">(% </t>
    </r>
    <r>
      <rPr>
        <sz val="11"/>
        <color theme="1"/>
        <rFont val="DejaVu Sans"/>
        <family val="2"/>
      </rPr>
      <t xml:space="preserve">من أول شهر</t>
    </r>
    <r>
      <rPr>
        <sz val="11"/>
        <color theme="1"/>
        <rFont val="Calibri"/>
        <family val="2"/>
        <charset val="1"/>
      </rPr>
      <t xml:space="preserve">)</t>
    </r>
  </si>
  <si>
    <t xml:space="preserve">متوسط النطاق 10–15%</t>
  </si>
  <si>
    <r>
      <rPr>
        <sz val="11"/>
        <color theme="1"/>
        <rFont val="DejaVu Sans"/>
        <family val="2"/>
      </rPr>
      <t xml:space="preserve">معدل تحويل</t>
    </r>
    <r>
      <rPr>
        <sz val="11"/>
        <color theme="1"/>
        <rFont val="Calibri"/>
        <family val="2"/>
        <charset val="1"/>
      </rPr>
      <t xml:space="preserve">: </t>
    </r>
    <r>
      <rPr>
        <sz val="11"/>
        <color theme="1"/>
        <rFont val="DejaVu Sans"/>
        <family val="2"/>
      </rPr>
      <t xml:space="preserve">ليد ← اجتماع</t>
    </r>
  </si>
  <si>
    <t xml:space="preserve">افتراض متحفظ — يُستبدل بالفعلي</t>
  </si>
  <si>
    <r>
      <rPr>
        <sz val="11"/>
        <color theme="1"/>
        <rFont val="DejaVu Sans"/>
        <family val="2"/>
      </rPr>
      <t xml:space="preserve">معدل تحويل</t>
    </r>
    <r>
      <rPr>
        <sz val="11"/>
        <color theme="1"/>
        <rFont val="Calibri"/>
        <family val="2"/>
        <charset val="1"/>
      </rPr>
      <t xml:space="preserve">: </t>
    </r>
    <r>
      <rPr>
        <sz val="11"/>
        <color theme="1"/>
        <rFont val="DejaVu Sans"/>
        <family val="2"/>
      </rPr>
      <t xml:space="preserve">اجتماع ← عقد</t>
    </r>
  </si>
  <si>
    <t xml:space="preserve">ACV المرجح (80% خدمات / 20% SaaS) — سنوي</t>
  </si>
  <si>
    <r>
      <rPr>
        <sz val="11"/>
        <color theme="1"/>
        <rFont val="DejaVu Sans"/>
        <family val="2"/>
      </rPr>
      <t xml:space="preserve">سقف </t>
    </r>
    <r>
      <rPr>
        <sz val="11"/>
        <color theme="1"/>
        <rFont val="Calibri"/>
        <family val="2"/>
        <charset val="1"/>
      </rPr>
      <t xml:space="preserve">CAC </t>
    </r>
    <r>
      <rPr>
        <sz val="11"/>
        <color theme="1"/>
        <rFont val="DejaVu Sans"/>
        <family val="2"/>
      </rPr>
      <t xml:space="preserve">لعقد المحاسبة </t>
    </r>
    <r>
      <rPr>
        <sz val="11"/>
        <color theme="1"/>
        <rFont val="Calibri"/>
        <family val="2"/>
        <charset val="1"/>
      </rPr>
      <t xml:space="preserve">(</t>
    </r>
    <r>
      <rPr>
        <sz val="11"/>
        <color theme="1"/>
        <rFont val="DejaVu Sans"/>
        <family val="2"/>
      </rPr>
      <t xml:space="preserve">شهران من هامش الربح</t>
    </r>
    <r>
      <rPr>
        <sz val="11"/>
        <color theme="1"/>
        <rFont val="Calibri"/>
        <family val="2"/>
        <charset val="1"/>
      </rPr>
      <t xml:space="preserve">)</t>
    </r>
  </si>
  <si>
    <r>
      <rPr>
        <sz val="11"/>
        <color theme="1"/>
        <rFont val="DejaVu Sans"/>
        <family val="2"/>
      </rPr>
      <t xml:space="preserve">سقف </t>
    </r>
    <r>
      <rPr>
        <sz val="11"/>
        <color theme="1"/>
        <rFont val="Calibri"/>
        <family val="2"/>
        <charset val="1"/>
      </rPr>
      <t xml:space="preserve">CAC </t>
    </r>
    <r>
      <rPr>
        <sz val="11"/>
        <color theme="1"/>
        <rFont val="DejaVu Sans"/>
        <family val="2"/>
      </rPr>
      <t xml:space="preserve">لعميل </t>
    </r>
    <r>
      <rPr>
        <sz val="11"/>
        <color theme="1"/>
        <rFont val="Calibri"/>
        <family val="2"/>
        <charset val="1"/>
      </rPr>
      <t xml:space="preserve">SaaS (5 </t>
    </r>
    <r>
      <rPr>
        <sz val="11"/>
        <color theme="1"/>
        <rFont val="DejaVu Sans"/>
        <family val="2"/>
      </rPr>
      <t xml:space="preserve">أشهر من هامش الاشتراك</t>
    </r>
    <r>
      <rPr>
        <sz val="11"/>
        <color theme="1"/>
        <rFont val="Calibri"/>
        <family val="2"/>
        <charset val="1"/>
      </rPr>
      <t xml:space="preserve">)</t>
    </r>
  </si>
  <si>
    <t xml:space="preserve">2) الميزانية الشهرية حسب السيناريو (ريال)</t>
  </si>
  <si>
    <t xml:space="preserve">البند</t>
  </si>
  <si>
    <t xml:space="preserve">أ) التأسيس (ش 1–3)</t>
  </si>
  <si>
    <t xml:space="preserve">ب) النمو (ش 4–6)</t>
  </si>
  <si>
    <t xml:space="preserve">ج) التوسع (ش 7–12)</t>
  </si>
  <si>
    <t xml:space="preserve">ملاحظات</t>
  </si>
  <si>
    <t xml:space="preserve">إعلانات لينكدإن</t>
  </si>
  <si>
    <t xml:space="preserve">Lead Gen Forms + تعزيز المحتوى</t>
  </si>
  <si>
    <t xml:space="preserve">إعلانات بحث جوجل</t>
  </si>
  <si>
    <t xml:space="preserve">كلمات عالية النية بالرياض</t>
  </si>
  <si>
    <r>
      <rPr>
        <sz val="11"/>
        <color theme="1"/>
        <rFont val="DejaVu Sans"/>
        <family val="2"/>
      </rPr>
      <t xml:space="preserve">إعلانات ميتا </t>
    </r>
    <r>
      <rPr>
        <sz val="11"/>
        <color theme="1"/>
        <rFont val="Calibri"/>
        <family val="2"/>
        <charset val="1"/>
      </rPr>
      <t xml:space="preserve">(</t>
    </r>
    <r>
      <rPr>
        <sz val="11"/>
        <color theme="1"/>
        <rFont val="DejaVu Sans"/>
        <family val="2"/>
      </rPr>
      <t xml:space="preserve">ريماركتنج </t>
    </r>
    <r>
      <rPr>
        <sz val="11"/>
        <color theme="1"/>
        <rFont val="Calibri"/>
        <family val="2"/>
        <charset val="1"/>
      </rPr>
      <t xml:space="preserve">+ </t>
    </r>
    <r>
      <rPr>
        <sz val="11"/>
        <color theme="1"/>
        <rFont val="DejaVu Sans"/>
        <family val="2"/>
      </rPr>
      <t xml:space="preserve">مصر</t>
    </r>
    <r>
      <rPr>
        <sz val="11"/>
        <color theme="1"/>
        <rFont val="Calibri"/>
        <family val="2"/>
        <charset val="1"/>
      </rPr>
      <t xml:space="preserve">)</t>
    </r>
  </si>
  <si>
    <t xml:space="preserve">CPC مصر ~0.34$</t>
  </si>
  <si>
    <t xml:space="preserve">أدوات التشغيل</t>
  </si>
  <si>
    <t xml:space="preserve">Canva، جدولة، CRM، أرقام</t>
  </si>
  <si>
    <r>
      <rPr>
        <sz val="11"/>
        <color theme="1"/>
        <rFont val="DejaVu Sans"/>
        <family val="2"/>
      </rPr>
      <t xml:space="preserve">إنتاج محتوى </t>
    </r>
    <r>
      <rPr>
        <sz val="11"/>
        <color theme="1"/>
        <rFont val="Calibri"/>
        <family val="2"/>
        <charset val="1"/>
      </rPr>
      <t xml:space="preserve">/ </t>
    </r>
    <r>
      <rPr>
        <sz val="11"/>
        <color theme="1"/>
        <rFont val="DejaVu Sans"/>
        <family val="2"/>
      </rPr>
      <t xml:space="preserve">فعاليات</t>
    </r>
  </si>
  <si>
    <t xml:space="preserve">فريلانسرز + ورش</t>
  </si>
  <si>
    <r>
      <rPr>
        <sz val="11"/>
        <color theme="1"/>
        <rFont val="DejaVu Sans"/>
        <family val="2"/>
      </rPr>
      <t xml:space="preserve">يوتيوب </t>
    </r>
    <r>
      <rPr>
        <sz val="11"/>
        <color theme="1"/>
        <rFont val="Calibri"/>
        <family val="2"/>
        <charset val="1"/>
      </rPr>
      <t xml:space="preserve">(</t>
    </r>
    <r>
      <rPr>
        <sz val="11"/>
        <color theme="1"/>
        <rFont val="DejaVu Sans"/>
        <family val="2"/>
      </rPr>
      <t xml:space="preserve">يبدأ الشهر </t>
    </r>
    <r>
      <rPr>
        <sz val="11"/>
        <color theme="1"/>
        <rFont val="Calibri"/>
        <family val="2"/>
        <charset val="1"/>
      </rPr>
      <t xml:space="preserve">3)</t>
    </r>
  </si>
  <si>
    <t xml:space="preserve">بايلوت 2 فيديو/شهر — معدات لمرة واحدة + مونتاج</t>
  </si>
  <si>
    <t xml:space="preserve">الإجمالي الشهري</t>
  </si>
  <si>
    <t xml:space="preserve">نموذج القمع الشهري — سيناريو التأسيس</t>
  </si>
  <si>
    <t xml:space="preserve">القناة</t>
  </si>
  <si>
    <t xml:space="preserve">الإنفاق (ريال/شهر)</t>
  </si>
  <si>
    <t xml:space="preserve">ليدز</t>
  </si>
  <si>
    <t xml:space="preserve">اجتماعات</t>
  </si>
  <si>
    <t xml:space="preserve">عقود متوقعة</t>
  </si>
  <si>
    <t xml:space="preserve">CAC (ريال)</t>
  </si>
  <si>
    <r>
      <rPr>
        <sz val="11"/>
        <color theme="1"/>
        <rFont val="DejaVu Sans"/>
        <family val="2"/>
      </rPr>
      <t xml:space="preserve">شبكة العلاقات </t>
    </r>
    <r>
      <rPr>
        <sz val="11"/>
        <color theme="1"/>
        <rFont val="Calibri"/>
        <family val="2"/>
        <charset val="1"/>
      </rPr>
      <t xml:space="preserve">(Warm Intros)</t>
    </r>
  </si>
  <si>
    <t xml:space="preserve">تكلفة نقدية صفر — وقت الشركاء (10 تواصلات/شريك شهريًا)</t>
  </si>
  <si>
    <r>
      <rPr>
        <sz val="11"/>
        <color theme="1"/>
        <rFont val="Calibri"/>
        <family val="2"/>
        <charset val="1"/>
      </rPr>
      <t xml:space="preserve">Outbound </t>
    </r>
    <r>
      <rPr>
        <sz val="11"/>
        <color theme="1"/>
        <rFont val="DejaVu Sans"/>
        <family val="2"/>
      </rPr>
      <t xml:space="preserve">فريق مصر</t>
    </r>
  </si>
  <si>
    <t xml:space="preserve">التكلفة = تقدير وقت الفريق (ضمن الرواتب)</t>
  </si>
  <si>
    <r>
      <rPr>
        <sz val="11"/>
        <color theme="1"/>
        <rFont val="DejaVu Sans"/>
        <family val="2"/>
      </rPr>
      <t xml:space="preserve">لينكدإن </t>
    </r>
    <r>
      <rPr>
        <sz val="11"/>
        <color theme="1"/>
        <rFont val="Calibri"/>
        <family val="2"/>
        <charset val="1"/>
      </rPr>
      <t xml:space="preserve">(</t>
    </r>
    <r>
      <rPr>
        <sz val="11"/>
        <color theme="1"/>
        <rFont val="DejaVu Sans"/>
        <family val="2"/>
      </rPr>
      <t xml:space="preserve">محتوى </t>
    </r>
    <r>
      <rPr>
        <sz val="11"/>
        <color theme="1"/>
        <rFont val="Calibri"/>
        <family val="2"/>
        <charset val="1"/>
      </rPr>
      <t xml:space="preserve">+ </t>
    </r>
    <r>
      <rPr>
        <sz val="11"/>
        <color theme="1"/>
        <rFont val="DejaVu Sans"/>
        <family val="2"/>
      </rPr>
      <t xml:space="preserve">إعلانات</t>
    </r>
    <r>
      <rPr>
        <sz val="11"/>
        <color theme="1"/>
        <rFont val="Calibri"/>
        <family val="2"/>
        <charset val="1"/>
      </rPr>
      <t xml:space="preserve">)</t>
    </r>
  </si>
  <si>
    <t xml:space="preserve">ليدز من الإعلانات والمحتوى</t>
  </si>
  <si>
    <t xml:space="preserve">بحث جوجل</t>
  </si>
  <si>
    <t xml:space="preserve">بعد إطلاق الموقع (اليوم 11)</t>
  </si>
  <si>
    <r>
      <rPr>
        <sz val="11"/>
        <color theme="1"/>
        <rFont val="DejaVu Sans"/>
        <family val="2"/>
      </rPr>
      <t xml:space="preserve">ميتا </t>
    </r>
    <r>
      <rPr>
        <sz val="11"/>
        <color theme="1"/>
        <rFont val="Calibri"/>
        <family val="2"/>
        <charset val="1"/>
      </rPr>
      <t xml:space="preserve">(</t>
    </r>
    <r>
      <rPr>
        <sz val="11"/>
        <color theme="1"/>
        <rFont val="DejaVu Sans"/>
        <family val="2"/>
      </rPr>
      <t xml:space="preserve">ريماركتنج</t>
    </r>
    <r>
      <rPr>
        <sz val="11"/>
        <color theme="1"/>
        <rFont val="Calibri"/>
        <family val="2"/>
        <charset val="1"/>
      </rPr>
      <t xml:space="preserve">)</t>
    </r>
  </si>
  <si>
    <t xml:space="preserve">دعم القنوات الأخرى</t>
  </si>
  <si>
    <t xml:space="preserve">إحالات الشركاء</t>
  </si>
  <si>
    <t xml:space="preserve">التكلفة = عمولة × قيمة أول شهر × عدد العقود</t>
  </si>
  <si>
    <t xml:space="preserve">الإجمالي</t>
  </si>
  <si>
    <t xml:space="preserve">فحص الأمان: الـ CAC المرجح مقابل السقف</t>
  </si>
  <si>
    <r>
      <rPr>
        <sz val="11"/>
        <color theme="1"/>
        <rFont val="Calibri"/>
        <family val="2"/>
        <charset val="1"/>
      </rPr>
      <t xml:space="preserve">CAC </t>
    </r>
    <r>
      <rPr>
        <sz val="11"/>
        <color theme="1"/>
        <rFont val="DejaVu Sans"/>
        <family val="2"/>
      </rPr>
      <t xml:space="preserve">المرجح </t>
    </r>
    <r>
      <rPr>
        <sz val="11"/>
        <color theme="1"/>
        <rFont val="Calibri"/>
        <family val="2"/>
        <charset val="1"/>
      </rPr>
      <t xml:space="preserve">(</t>
    </r>
    <r>
      <rPr>
        <sz val="11"/>
        <color theme="1"/>
        <rFont val="DejaVu Sans"/>
        <family val="2"/>
      </rPr>
      <t xml:space="preserve">من الجدول أعلاه</t>
    </r>
    <r>
      <rPr>
        <sz val="11"/>
        <color theme="1"/>
        <rFont val="Calibri"/>
        <family val="2"/>
        <charset val="1"/>
      </rPr>
      <t xml:space="preserve">)</t>
    </r>
  </si>
  <si>
    <r>
      <rPr>
        <sz val="11"/>
        <color theme="1"/>
        <rFont val="DejaVu Sans"/>
        <family val="2"/>
      </rPr>
      <t xml:space="preserve">سقف </t>
    </r>
    <r>
      <rPr>
        <sz val="11"/>
        <color theme="1"/>
        <rFont val="Calibri"/>
        <family val="2"/>
        <charset val="1"/>
      </rPr>
      <t xml:space="preserve">CAC </t>
    </r>
    <r>
      <rPr>
        <sz val="11"/>
        <color theme="1"/>
        <rFont val="DejaVu Sans"/>
        <family val="2"/>
      </rPr>
      <t xml:space="preserve">المسموح </t>
    </r>
    <r>
      <rPr>
        <sz val="11"/>
        <color theme="1"/>
        <rFont val="Calibri"/>
        <family val="2"/>
        <charset val="1"/>
      </rPr>
      <t xml:space="preserve">(</t>
    </r>
    <r>
      <rPr>
        <sz val="11"/>
        <color theme="1"/>
        <rFont val="DejaVu Sans"/>
        <family val="2"/>
      </rPr>
      <t xml:space="preserve">من الافتراضات</t>
    </r>
    <r>
      <rPr>
        <sz val="11"/>
        <color theme="1"/>
        <rFont val="Calibri"/>
        <family val="2"/>
        <charset val="1"/>
      </rPr>
      <t xml:space="preserve">)</t>
    </r>
  </si>
  <si>
    <t xml:space="preserve">الحالة</t>
  </si>
  <si>
    <t xml:space="preserve">متتبع الأداء الأسبوعي — الربع الأول (تُملأ الأعمدة B–H أسبوعيًا)</t>
  </si>
  <si>
    <t xml:space="preserve">الأسبوع</t>
  </si>
  <si>
    <t xml:space="preserve">اتصالات</t>
  </si>
  <si>
    <t xml:space="preserve">عروض</t>
  </si>
  <si>
    <t xml:space="preserve">عقود جديدة</t>
  </si>
  <si>
    <t xml:space="preserve">الإنفاق (ريال)</t>
  </si>
  <si>
    <t xml:space="preserve">MRR جديد (ريال)</t>
  </si>
  <si>
    <t xml:space="preserve">CAC تراكمي (ريال)</t>
  </si>
  <si>
    <r>
      <rPr>
        <sz val="11"/>
        <color theme="1"/>
        <rFont val="DejaVu Sans"/>
        <family val="2"/>
      </rPr>
      <t xml:space="preserve">أسبوع </t>
    </r>
    <r>
      <rPr>
        <sz val="11"/>
        <color theme="1"/>
        <rFont val="Calibri"/>
        <family val="2"/>
        <charset val="1"/>
      </rPr>
      <t xml:space="preserve">1</t>
    </r>
  </si>
  <si>
    <r>
      <rPr>
        <sz val="11"/>
        <color theme="1"/>
        <rFont val="DejaVu Sans"/>
        <family val="2"/>
      </rPr>
      <t xml:space="preserve">أسبوع </t>
    </r>
    <r>
      <rPr>
        <sz val="11"/>
        <color theme="1"/>
        <rFont val="Calibri"/>
        <family val="2"/>
        <charset val="1"/>
      </rPr>
      <t xml:space="preserve">2</t>
    </r>
  </si>
  <si>
    <r>
      <rPr>
        <sz val="11"/>
        <color theme="1"/>
        <rFont val="DejaVu Sans"/>
        <family val="2"/>
      </rPr>
      <t xml:space="preserve">أسبوع </t>
    </r>
    <r>
      <rPr>
        <sz val="11"/>
        <color theme="1"/>
        <rFont val="Calibri"/>
        <family val="2"/>
        <charset val="1"/>
      </rPr>
      <t xml:space="preserve">3</t>
    </r>
  </si>
  <si>
    <r>
      <rPr>
        <sz val="11"/>
        <color theme="1"/>
        <rFont val="DejaVu Sans"/>
        <family val="2"/>
      </rPr>
      <t xml:space="preserve">أسبوع </t>
    </r>
    <r>
      <rPr>
        <sz val="11"/>
        <color theme="1"/>
        <rFont val="Calibri"/>
        <family val="2"/>
        <charset val="1"/>
      </rPr>
      <t xml:space="preserve">4</t>
    </r>
  </si>
  <si>
    <r>
      <rPr>
        <sz val="11"/>
        <color theme="1"/>
        <rFont val="DejaVu Sans"/>
        <family val="2"/>
      </rPr>
      <t xml:space="preserve">أسبوع </t>
    </r>
    <r>
      <rPr>
        <sz val="11"/>
        <color theme="1"/>
        <rFont val="Calibri"/>
        <family val="2"/>
        <charset val="1"/>
      </rPr>
      <t xml:space="preserve">5</t>
    </r>
  </si>
  <si>
    <r>
      <rPr>
        <sz val="11"/>
        <color theme="1"/>
        <rFont val="DejaVu Sans"/>
        <family val="2"/>
      </rPr>
      <t xml:space="preserve">أسبوع </t>
    </r>
    <r>
      <rPr>
        <sz val="11"/>
        <color theme="1"/>
        <rFont val="Calibri"/>
        <family val="2"/>
        <charset val="1"/>
      </rPr>
      <t xml:space="preserve">6</t>
    </r>
  </si>
  <si>
    <r>
      <rPr>
        <sz val="11"/>
        <color theme="1"/>
        <rFont val="DejaVu Sans"/>
        <family val="2"/>
      </rPr>
      <t xml:space="preserve">أسبوع </t>
    </r>
    <r>
      <rPr>
        <sz val="11"/>
        <color theme="1"/>
        <rFont val="Calibri"/>
        <family val="2"/>
        <charset val="1"/>
      </rPr>
      <t xml:space="preserve">7</t>
    </r>
  </si>
  <si>
    <r>
      <rPr>
        <sz val="11"/>
        <color theme="1"/>
        <rFont val="DejaVu Sans"/>
        <family val="2"/>
      </rPr>
      <t xml:space="preserve">أسبوع </t>
    </r>
    <r>
      <rPr>
        <sz val="11"/>
        <color theme="1"/>
        <rFont val="Calibri"/>
        <family val="2"/>
        <charset val="1"/>
      </rPr>
      <t xml:space="preserve">8</t>
    </r>
  </si>
  <si>
    <r>
      <rPr>
        <sz val="11"/>
        <color theme="1"/>
        <rFont val="DejaVu Sans"/>
        <family val="2"/>
      </rPr>
      <t xml:space="preserve">أسبوع </t>
    </r>
    <r>
      <rPr>
        <sz val="11"/>
        <color theme="1"/>
        <rFont val="Calibri"/>
        <family val="2"/>
        <charset val="1"/>
      </rPr>
      <t xml:space="preserve">9</t>
    </r>
  </si>
  <si>
    <r>
      <rPr>
        <sz val="11"/>
        <color theme="1"/>
        <rFont val="DejaVu Sans"/>
        <family val="2"/>
      </rPr>
      <t xml:space="preserve">أسبوع </t>
    </r>
    <r>
      <rPr>
        <sz val="11"/>
        <color theme="1"/>
        <rFont val="Calibri"/>
        <family val="2"/>
        <charset val="1"/>
      </rPr>
      <t xml:space="preserve">10</t>
    </r>
  </si>
  <si>
    <r>
      <rPr>
        <sz val="11"/>
        <color theme="1"/>
        <rFont val="DejaVu Sans"/>
        <family val="2"/>
      </rPr>
      <t xml:space="preserve">أسبوع </t>
    </r>
    <r>
      <rPr>
        <sz val="11"/>
        <color theme="1"/>
        <rFont val="Calibri"/>
        <family val="2"/>
        <charset val="1"/>
      </rPr>
      <t xml:space="preserve">11</t>
    </r>
  </si>
  <si>
    <r>
      <rPr>
        <sz val="11"/>
        <color theme="1"/>
        <rFont val="DejaVu Sans"/>
        <family val="2"/>
      </rPr>
      <t xml:space="preserve">أسبوع </t>
    </r>
    <r>
      <rPr>
        <sz val="11"/>
        <color theme="1"/>
        <rFont val="Calibri"/>
        <family val="2"/>
        <charset val="1"/>
      </rPr>
      <t xml:space="preserve">12</t>
    </r>
  </si>
  <si>
    <r>
      <rPr>
        <sz val="11"/>
        <color theme="1"/>
        <rFont val="DejaVu Sans"/>
        <family val="2"/>
      </rPr>
      <t xml:space="preserve">أسبوع </t>
    </r>
    <r>
      <rPr>
        <sz val="11"/>
        <color theme="1"/>
        <rFont val="Calibri"/>
        <family val="2"/>
        <charset val="1"/>
      </rPr>
      <t xml:space="preserve">13</t>
    </r>
  </si>
  <si>
    <t xml:space="preserve">المستهدفات الشهرية: 400 اتصال | 50 ليد | 12–15 اجتماع | 2 عقد | CAC ≤ 2,500 ريال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</si>
</sst>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#,##0"/>
    <numFmt numFmtId="166" formatCode="0.0%"/>
    <numFmt numFmtId="167" formatCode="0.0"/>
  </numFmts>
  <fonts count="13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F4FCD"/>
      <name val="Arial"/>
      <family val="0"/>
      <charset val="1"/>
    </font>
    <font>
      <sz val="9"/>
      <color rgb="FF808080"/>
      <name val="Arial"/>
      <family val="0"/>
      <charset val="1"/>
    </font>
    <font>
      <b val="true"/>
      <sz val="12"/>
      <color rgb="FF050B24"/>
      <name val="Arial"/>
      <family val="0"/>
      <charset val="1"/>
    </font>
    <font>
      <sz val="11"/>
      <color theme="1"/>
      <name val="DejaVu Sans"/>
      <family val="2"/>
    </font>
    <font>
      <sz val="11"/>
      <color rgb="FF0000FF"/>
      <name val="Arial"/>
      <family val="0"/>
      <charset val="1"/>
    </font>
    <font>
      <sz val="11"/>
      <color rgb="FF000000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name val="Arial"/>
      <family val="0"/>
      <charset val="1"/>
    </font>
    <font>
      <b val="true"/>
      <sz val="10"/>
      <color rgb="FF0F4FCD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E3EDFC"/>
        <bgColor rgb="FFD6E4FA"/>
      </patternFill>
    </fill>
    <fill>
      <patternFill patternType="solid">
        <fgColor rgb="FF0F4FCD"/>
        <bgColor rgb="FF3366FF"/>
      </patternFill>
    </fill>
    <fill>
      <patternFill patternType="solid">
        <fgColor rgb="FFD6E4FA"/>
        <bgColor rgb="FFE3EDF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B0B0B0"/>
      </left>
      <right style="thin">
        <color rgb="FFB0B0B0"/>
      </right>
      <top style="thin">
        <color rgb="FFB0B0B0"/>
      </top>
      <bottom style="thin">
        <color rgb="FFB0B0B0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5" fontId="8" fillId="0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7" fillId="2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6" fontId="8" fillId="2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6" fontId="8" fillId="0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5" fontId="9" fillId="0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5" fontId="8" fillId="2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11" fillId="4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5" fontId="11" fillId="4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7" fontId="0" fillId="2" borderId="1" xfId="0" applyFont="false" applyBorder="true" applyAlignment="true" applyProtection="false">
      <alignment horizontal="right" vertical="center" textRotation="0" wrapText="true" indent="0" shrinkToFit="false"/>
      <protection locked="true" hidden="false"/>
    </xf>
    <xf numFmtId="165" fontId="0" fillId="2" borderId="1" xfId="0" applyFont="false" applyBorder="true" applyAlignment="true" applyProtection="false">
      <alignment horizontal="right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7" fontId="0" fillId="0" borderId="1" xfId="0" applyFont="false" applyBorder="true" applyAlignment="true" applyProtection="false">
      <alignment horizontal="right" vertical="center" textRotation="0" wrapText="true" indent="0" shrinkToFit="false"/>
      <protection locked="true" hidden="false"/>
    </xf>
    <xf numFmtId="165" fontId="0" fillId="0" borderId="1" xfId="0" applyFont="false" applyBorder="true" applyAlignment="true" applyProtection="false">
      <alignment horizontal="right" vertical="center" textRotation="0" wrapText="true" indent="0" shrinkToFit="false"/>
      <protection locked="true" hidden="false"/>
    </xf>
    <xf numFmtId="165" fontId="9" fillId="2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5" fontId="0" fillId="4" borderId="1" xfId="0" applyFont="false" applyBorder="true" applyAlignment="true" applyProtection="false">
      <alignment horizontal="right" vertical="center" textRotation="0" wrapText="true" indent="0" shrinkToFit="false"/>
      <protection locked="true" hidden="false"/>
    </xf>
    <xf numFmtId="167" fontId="0" fillId="4" borderId="1" xfId="0" applyFont="false" applyBorder="true" applyAlignment="true" applyProtection="false">
      <alignment horizontal="right" vertical="center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50B24"/>
      <rgbColor rgb="FF808000"/>
      <rgbColor rgb="FF800080"/>
      <rgbColor rgb="FF008080"/>
      <rgbColor rgb="FFB0B0B0"/>
      <rgbColor rgb="FF808080"/>
      <rgbColor rgb="FF9999FF"/>
      <rgbColor rgb="FF993366"/>
      <rgbColor rgb="FFFFFFCC"/>
      <rgbColor rgb="FFE3EDFC"/>
      <rgbColor rgb="FF660066"/>
      <rgbColor rgb="FFFF8080"/>
      <rgbColor rgb="FF0F4FCD"/>
      <rgbColor rgb="FFD6E4FA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25"/>
  <sheetViews>
    <sheetView showFormulas="false" showGridLines="true" showRowColHeaders="true" showZeros="true" rightToLeft="tru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38"/>
    <col collapsed="false" customWidth="true" hidden="false" outlineLevel="0" max="4" min="2" style="0" width="16"/>
    <col collapsed="false" customWidth="true" hidden="false" outlineLevel="0" max="5" min="5" style="0" width="42"/>
  </cols>
  <sheetData>
    <row r="1" customFormat="false" ht="17.15" hidden="false" customHeight="false" outlineLevel="0" collapsed="false">
      <c r="A1" s="1" t="s">
        <v>0</v>
      </c>
    </row>
    <row r="2" customFormat="false" ht="15" hidden="false" customHeight="false" outlineLevel="0" collapsed="false">
      <c r="A2" s="2" t="s">
        <v>1</v>
      </c>
    </row>
    <row r="4" customFormat="false" ht="15" hidden="false" customHeight="false" outlineLevel="0" collapsed="false">
      <c r="A4" s="3" t="s">
        <v>2</v>
      </c>
    </row>
    <row r="5" customFormat="false" ht="15" hidden="false" customHeight="false" outlineLevel="0" collapsed="false">
      <c r="A5" s="4" t="s">
        <v>3</v>
      </c>
      <c r="B5" s="5" t="n">
        <v>3000</v>
      </c>
      <c r="E5" s="2" t="s">
        <v>4</v>
      </c>
    </row>
    <row r="6" customFormat="false" ht="15" hidden="false" customHeight="false" outlineLevel="0" collapsed="false">
      <c r="A6" s="6" t="s">
        <v>5</v>
      </c>
      <c r="B6" s="7" t="n">
        <v>0.6</v>
      </c>
      <c r="E6" s="2" t="s">
        <v>6</v>
      </c>
    </row>
    <row r="7" customFormat="false" ht="15" hidden="false" customHeight="false" outlineLevel="0" collapsed="false">
      <c r="A7" s="4" t="s">
        <v>7</v>
      </c>
      <c r="B7" s="5" t="n">
        <v>500</v>
      </c>
      <c r="E7" s="2" t="s">
        <v>8</v>
      </c>
    </row>
    <row r="8" customFormat="false" ht="15" hidden="false" customHeight="false" outlineLevel="0" collapsed="false">
      <c r="A8" s="6" t="s">
        <v>9</v>
      </c>
      <c r="B8" s="7" t="n">
        <v>0.85</v>
      </c>
      <c r="E8" s="2" t="s">
        <v>6</v>
      </c>
    </row>
    <row r="9" customFormat="false" ht="15" hidden="false" customHeight="false" outlineLevel="0" collapsed="false">
      <c r="A9" s="4" t="s">
        <v>10</v>
      </c>
      <c r="B9" s="8" t="n">
        <v>0.125</v>
      </c>
      <c r="E9" s="2" t="s">
        <v>11</v>
      </c>
    </row>
    <row r="10" customFormat="false" ht="15" hidden="false" customHeight="false" outlineLevel="0" collapsed="false">
      <c r="A10" s="6" t="s">
        <v>12</v>
      </c>
      <c r="B10" s="7" t="n">
        <v>0.3</v>
      </c>
      <c r="E10" s="2" t="s">
        <v>13</v>
      </c>
    </row>
    <row r="11" customFormat="false" ht="15" hidden="false" customHeight="false" outlineLevel="0" collapsed="false">
      <c r="A11" s="4" t="s">
        <v>14</v>
      </c>
      <c r="B11" s="8" t="n">
        <v>0.25</v>
      </c>
      <c r="E11" s="2" t="s">
        <v>13</v>
      </c>
    </row>
    <row r="13" customFormat="false" ht="26.85" hidden="false" customHeight="false" outlineLevel="0" collapsed="false">
      <c r="A13" s="9" t="s">
        <v>15</v>
      </c>
      <c r="B13" s="10" t="n">
        <f aca="false">(B5*12*0.8)+(B7*12*0.2)</f>
        <v>30000</v>
      </c>
    </row>
    <row r="14" customFormat="false" ht="28.35" hidden="false" customHeight="false" outlineLevel="0" collapsed="false">
      <c r="A14" s="4" t="s">
        <v>16</v>
      </c>
      <c r="B14" s="10" t="n">
        <f aca="false">B5*B6*2</f>
        <v>3600</v>
      </c>
    </row>
    <row r="15" customFormat="false" ht="28.35" hidden="false" customHeight="false" outlineLevel="0" collapsed="false">
      <c r="A15" s="4" t="s">
        <v>17</v>
      </c>
      <c r="B15" s="10" t="n">
        <f aca="false">B7*B8*5</f>
        <v>2125</v>
      </c>
    </row>
    <row r="17" customFormat="false" ht="15" hidden="false" customHeight="false" outlineLevel="0" collapsed="false">
      <c r="A17" s="3" t="s">
        <v>18</v>
      </c>
    </row>
    <row r="18" customFormat="false" ht="26.85" hidden="false" customHeight="false" outlineLevel="0" collapsed="false">
      <c r="A18" s="11" t="s">
        <v>19</v>
      </c>
      <c r="B18" s="11" t="s">
        <v>20</v>
      </c>
      <c r="C18" s="11" t="s">
        <v>21</v>
      </c>
      <c r="D18" s="11" t="s">
        <v>22</v>
      </c>
      <c r="E18" s="11" t="s">
        <v>23</v>
      </c>
    </row>
    <row r="19" customFormat="false" ht="15" hidden="false" customHeight="false" outlineLevel="0" collapsed="false">
      <c r="A19" s="6" t="s">
        <v>24</v>
      </c>
      <c r="B19" s="12" t="n">
        <v>1800</v>
      </c>
      <c r="C19" s="12" t="n">
        <v>3000</v>
      </c>
      <c r="D19" s="12" t="n">
        <v>4500</v>
      </c>
      <c r="E19" s="2" t="s">
        <v>25</v>
      </c>
    </row>
    <row r="20" customFormat="false" ht="15" hidden="false" customHeight="false" outlineLevel="0" collapsed="false">
      <c r="A20" s="4" t="s">
        <v>26</v>
      </c>
      <c r="B20" s="5" t="n">
        <v>1200</v>
      </c>
      <c r="C20" s="5" t="n">
        <v>2500</v>
      </c>
      <c r="D20" s="5" t="n">
        <v>3500</v>
      </c>
      <c r="E20" s="2" t="s">
        <v>27</v>
      </c>
    </row>
    <row r="21" customFormat="false" ht="15" hidden="false" customHeight="false" outlineLevel="0" collapsed="false">
      <c r="A21" s="6" t="s">
        <v>28</v>
      </c>
      <c r="B21" s="12" t="n">
        <v>500</v>
      </c>
      <c r="C21" s="12" t="n">
        <v>1000</v>
      </c>
      <c r="D21" s="12" t="n">
        <v>1500</v>
      </c>
      <c r="E21" s="2" t="s">
        <v>29</v>
      </c>
    </row>
    <row r="22" customFormat="false" ht="15" hidden="false" customHeight="false" outlineLevel="0" collapsed="false">
      <c r="A22" s="4" t="s">
        <v>30</v>
      </c>
      <c r="B22" s="5" t="n">
        <v>600</v>
      </c>
      <c r="C22" s="5" t="n">
        <v>800</v>
      </c>
      <c r="D22" s="5" t="n">
        <v>1000</v>
      </c>
      <c r="E22" s="2" t="s">
        <v>31</v>
      </c>
    </row>
    <row r="23" customFormat="false" ht="15" hidden="false" customHeight="false" outlineLevel="0" collapsed="false">
      <c r="A23" s="6" t="s">
        <v>32</v>
      </c>
      <c r="B23" s="12" t="n">
        <v>400</v>
      </c>
      <c r="C23" s="12" t="n">
        <v>700</v>
      </c>
      <c r="D23" s="12" t="n">
        <v>1500</v>
      </c>
      <c r="E23" s="2" t="s">
        <v>33</v>
      </c>
    </row>
    <row r="24" customFormat="false" ht="14.9" hidden="false" customHeight="false" outlineLevel="0" collapsed="false">
      <c r="A24" s="4" t="s">
        <v>34</v>
      </c>
      <c r="B24" s="5" t="n">
        <v>0</v>
      </c>
      <c r="C24" s="5" t="n">
        <v>500</v>
      </c>
      <c r="D24" s="5" t="n">
        <v>1000</v>
      </c>
      <c r="E24" s="2" t="s">
        <v>35</v>
      </c>
    </row>
    <row r="25" customFormat="false" ht="15" hidden="false" customHeight="false" outlineLevel="0" collapsed="false">
      <c r="A25" s="13" t="s">
        <v>36</v>
      </c>
      <c r="B25" s="14" t="n">
        <f aca="false">SUM(B19:B24)</f>
        <v>4500</v>
      </c>
      <c r="C25" s="14" t="n">
        <f aca="false">SUM(C19:C24)</f>
        <v>8500</v>
      </c>
      <c r="D25" s="14" t="n">
        <f aca="false">SUM(D19:D24)</f>
        <v>13000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5"/>
  <sheetViews>
    <sheetView showFormulas="false" showGridLines="true" showRowColHeaders="true" showZeros="true" rightToLeft="tru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30"/>
    <col collapsed="false" customWidth="true" hidden="false" outlineLevel="0" max="2" min="2" style="0" width="18"/>
    <col collapsed="false" customWidth="true" hidden="false" outlineLevel="0" max="3" min="3" style="0" width="12"/>
    <col collapsed="false" customWidth="true" hidden="false" outlineLevel="0" max="6" min="4" style="0" width="14"/>
    <col collapsed="false" customWidth="true" hidden="false" outlineLevel="0" max="7" min="7" style="0" width="40"/>
  </cols>
  <sheetData>
    <row r="1" customFormat="false" ht="17.35" hidden="false" customHeight="false" outlineLevel="0" collapsed="false">
      <c r="A1" s="1" t="s">
        <v>37</v>
      </c>
    </row>
    <row r="3" customFormat="false" ht="26.85" hidden="false" customHeight="false" outlineLevel="0" collapsed="false">
      <c r="A3" s="11" t="s">
        <v>38</v>
      </c>
      <c r="B3" s="11" t="s">
        <v>39</v>
      </c>
      <c r="C3" s="11" t="s">
        <v>40</v>
      </c>
      <c r="D3" s="11" t="s">
        <v>41</v>
      </c>
      <c r="E3" s="11" t="s">
        <v>42</v>
      </c>
      <c r="F3" s="11" t="s">
        <v>43</v>
      </c>
      <c r="G3" s="11" t="s">
        <v>23</v>
      </c>
    </row>
    <row r="4" customFormat="false" ht="15" hidden="false" customHeight="false" outlineLevel="0" collapsed="false">
      <c r="A4" s="6" t="s">
        <v>44</v>
      </c>
      <c r="B4" s="12" t="n">
        <v>0</v>
      </c>
      <c r="C4" s="12" t="n">
        <v>4</v>
      </c>
      <c r="D4" s="15" t="n">
        <f aca="false">C4*'الافتراضات والميزانية'!B10</f>
        <v>1.2</v>
      </c>
      <c r="E4" s="15" t="n">
        <f aca="false">D4*'الافتراضات والميزانية'!B11</f>
        <v>0.3</v>
      </c>
      <c r="F4" s="16" t="n">
        <f aca="false">IFERROR(B4/E4,0)</f>
        <v>0</v>
      </c>
      <c r="G4" s="2" t="s">
        <v>45</v>
      </c>
    </row>
    <row r="5" customFormat="false" ht="15" hidden="false" customHeight="false" outlineLevel="0" collapsed="false">
      <c r="A5" s="17" t="s">
        <v>46</v>
      </c>
      <c r="B5" s="5" t="n">
        <v>1000</v>
      </c>
      <c r="C5" s="5" t="n">
        <v>40</v>
      </c>
      <c r="D5" s="18" t="n">
        <f aca="false">C5*'الافتراضات والميزانية'!B10</f>
        <v>12</v>
      </c>
      <c r="E5" s="18" t="n">
        <f aca="false">D5*'الافتراضات والميزانية'!B11</f>
        <v>3</v>
      </c>
      <c r="F5" s="19" t="n">
        <f aca="false">IFERROR(B5/E5,0)</f>
        <v>333.333333333333</v>
      </c>
      <c r="G5" s="2" t="s">
        <v>47</v>
      </c>
    </row>
    <row r="6" customFormat="false" ht="15" hidden="false" customHeight="false" outlineLevel="0" collapsed="false">
      <c r="A6" s="6" t="s">
        <v>48</v>
      </c>
      <c r="B6" s="20" t="n">
        <f aca="false">'الافتراضات والميزانية'!B19</f>
        <v>1800</v>
      </c>
      <c r="C6" s="12" t="n">
        <v>7</v>
      </c>
      <c r="D6" s="15" t="n">
        <f aca="false">C6*'الافتراضات والميزانية'!B10</f>
        <v>2.1</v>
      </c>
      <c r="E6" s="15" t="n">
        <f aca="false">D6*'الافتراضات والميزانية'!B11</f>
        <v>0.525</v>
      </c>
      <c r="F6" s="16" t="n">
        <f aca="false">IFERROR(B6/E6,0)</f>
        <v>3428.57142857143</v>
      </c>
      <c r="G6" s="2" t="s">
        <v>49</v>
      </c>
    </row>
    <row r="7" customFormat="false" ht="15" hidden="false" customHeight="false" outlineLevel="0" collapsed="false">
      <c r="A7" s="4" t="s">
        <v>50</v>
      </c>
      <c r="B7" s="10" t="n">
        <f aca="false">'الافتراضات والميزانية'!B20</f>
        <v>1200</v>
      </c>
      <c r="C7" s="5" t="n">
        <v>4</v>
      </c>
      <c r="D7" s="18" t="n">
        <f aca="false">C7*'الافتراضات والميزانية'!B10</f>
        <v>1.2</v>
      </c>
      <c r="E7" s="18" t="n">
        <f aca="false">D7*'الافتراضات والميزانية'!B11</f>
        <v>0.3</v>
      </c>
      <c r="F7" s="19" t="n">
        <f aca="false">IFERROR(B7/E7,0)</f>
        <v>4000</v>
      </c>
      <c r="G7" s="2" t="s">
        <v>51</v>
      </c>
    </row>
    <row r="8" customFormat="false" ht="15" hidden="false" customHeight="false" outlineLevel="0" collapsed="false">
      <c r="A8" s="6" t="s">
        <v>52</v>
      </c>
      <c r="B8" s="20" t="n">
        <f aca="false">'الافتراضات والميزانية'!B21</f>
        <v>500</v>
      </c>
      <c r="C8" s="12" t="n">
        <v>2</v>
      </c>
      <c r="D8" s="15" t="n">
        <f aca="false">C8*'الافتراضات والميزانية'!B10</f>
        <v>0.6</v>
      </c>
      <c r="E8" s="15" t="n">
        <f aca="false">D8*'الافتراضات والميزانية'!B11</f>
        <v>0.15</v>
      </c>
      <c r="F8" s="16" t="n">
        <f aca="false">IFERROR(B8/E8,0)</f>
        <v>3333.33333333333</v>
      </c>
      <c r="G8" s="2" t="s">
        <v>53</v>
      </c>
    </row>
    <row r="9" customFormat="false" ht="15" hidden="false" customHeight="false" outlineLevel="0" collapsed="false">
      <c r="A9" s="4" t="s">
        <v>54</v>
      </c>
      <c r="B9" s="10" t="n">
        <f aca="false">'الافتراضات والميزانية'!B5*'الافتراضات والميزانية'!B9*E9</f>
        <v>84.375</v>
      </c>
      <c r="C9" s="5" t="n">
        <v>3</v>
      </c>
      <c r="D9" s="18" t="n">
        <f aca="false">C9*'الافتراضات والميزانية'!B10</f>
        <v>0.9</v>
      </c>
      <c r="E9" s="18" t="n">
        <f aca="false">D9*'الافتراضات والميزانية'!B11</f>
        <v>0.225</v>
      </c>
      <c r="F9" s="19" t="n">
        <f aca="false">IFERROR(B9/E9,0)</f>
        <v>375</v>
      </c>
      <c r="G9" s="2" t="s">
        <v>55</v>
      </c>
    </row>
    <row r="10" customFormat="false" ht="15" hidden="false" customHeight="false" outlineLevel="0" collapsed="false">
      <c r="A10" s="13" t="s">
        <v>56</v>
      </c>
      <c r="B10" s="21" t="n">
        <f aca="false">SUM(B4:B9)</f>
        <v>4584.375</v>
      </c>
      <c r="C10" s="21" t="n">
        <f aca="false">SUM(C4:C9)</f>
        <v>60</v>
      </c>
      <c r="D10" s="22" t="n">
        <f aca="false">SUM(D4:D9)</f>
        <v>18</v>
      </c>
      <c r="E10" s="22" t="n">
        <f aca="false">SUM(E4:E9)</f>
        <v>4.5</v>
      </c>
      <c r="F10" s="14" t="n">
        <f aca="false">IFERROR(B10/E10,0)</f>
        <v>1018.75</v>
      </c>
    </row>
    <row r="12" customFormat="false" ht="15" hidden="false" customHeight="false" outlineLevel="0" collapsed="false">
      <c r="A12" s="3" t="s">
        <v>57</v>
      </c>
    </row>
    <row r="13" customFormat="false" ht="15" hidden="false" customHeight="false" outlineLevel="0" collapsed="false">
      <c r="A13" s="0" t="s">
        <v>58</v>
      </c>
      <c r="B13" s="23" t="n">
        <f aca="false">F10</f>
        <v>1018.75</v>
      </c>
    </row>
    <row r="14" customFormat="false" ht="15" hidden="false" customHeight="false" outlineLevel="0" collapsed="false">
      <c r="A14" s="24" t="s">
        <v>59</v>
      </c>
      <c r="B14" s="23" t="n">
        <f aca="false">'الافتراضات والميزانية'!B14</f>
        <v>3600</v>
      </c>
    </row>
    <row r="15" customFormat="false" ht="15" hidden="false" customHeight="false" outlineLevel="0" collapsed="false">
      <c r="A15" s="24" t="s">
        <v>60</v>
      </c>
      <c r="B15" s="25" t="str">
        <f aca="false">IF(B13&lt;=B14,"داخل الحد الآمن","تجاوز! أوقف/راجع القنوات")</f>
        <v>داخل الحد الآمن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9"/>
  <sheetViews>
    <sheetView showFormulas="false" showGridLines="true" showRowColHeaders="true" showZeros="true" rightToLeft="tru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10"/>
    <col collapsed="false" customWidth="true" hidden="false" outlineLevel="0" max="2" min="2" style="0" width="12"/>
    <col collapsed="false" customWidth="true" hidden="false" outlineLevel="0" max="3" min="3" style="0" width="10"/>
    <col collapsed="false" customWidth="true" hidden="false" outlineLevel="0" max="4" min="4" style="0" width="12"/>
    <col collapsed="false" customWidth="true" hidden="false" outlineLevel="0" max="5" min="5" style="0" width="10"/>
    <col collapsed="false" customWidth="true" hidden="false" outlineLevel="0" max="6" min="6" style="0" width="12"/>
    <col collapsed="false" customWidth="true" hidden="false" outlineLevel="0" max="8" min="7" style="0" width="14"/>
    <col collapsed="false" customWidth="true" hidden="false" outlineLevel="0" max="9" min="9" style="0" width="16"/>
  </cols>
  <sheetData>
    <row r="1" customFormat="false" ht="17.15" hidden="false" customHeight="false" outlineLevel="0" collapsed="false">
      <c r="A1" s="1" t="s">
        <v>61</v>
      </c>
    </row>
    <row r="3" customFormat="false" ht="26.85" hidden="false" customHeight="false" outlineLevel="0" collapsed="false">
      <c r="A3" s="11" t="s">
        <v>62</v>
      </c>
      <c r="B3" s="11" t="s">
        <v>63</v>
      </c>
      <c r="C3" s="11" t="s">
        <v>40</v>
      </c>
      <c r="D3" s="11" t="s">
        <v>41</v>
      </c>
      <c r="E3" s="11" t="s">
        <v>64</v>
      </c>
      <c r="F3" s="11" t="s">
        <v>65</v>
      </c>
      <c r="G3" s="11" t="s">
        <v>66</v>
      </c>
      <c r="H3" s="11" t="s">
        <v>67</v>
      </c>
      <c r="I3" s="11" t="s">
        <v>68</v>
      </c>
    </row>
    <row r="4" customFormat="false" ht="15" hidden="false" customHeight="false" outlineLevel="0" collapsed="false">
      <c r="A4" s="4" t="s">
        <v>69</v>
      </c>
      <c r="B4" s="5"/>
      <c r="C4" s="5"/>
      <c r="D4" s="5"/>
      <c r="E4" s="5"/>
      <c r="F4" s="5"/>
      <c r="G4" s="5"/>
      <c r="H4" s="5"/>
      <c r="I4" s="19" t="n">
        <f aca="false">IFERROR(SUM($G$4:G4)/SUM($F$4:F4),0)</f>
        <v>0</v>
      </c>
    </row>
    <row r="5" customFormat="false" ht="15" hidden="false" customHeight="false" outlineLevel="0" collapsed="false">
      <c r="A5" s="6" t="s">
        <v>70</v>
      </c>
      <c r="B5" s="12"/>
      <c r="C5" s="12"/>
      <c r="D5" s="12"/>
      <c r="E5" s="12"/>
      <c r="F5" s="12"/>
      <c r="G5" s="12"/>
      <c r="H5" s="12"/>
      <c r="I5" s="16" t="n">
        <f aca="false">IFERROR(SUM($G$4:G5)/SUM($F$4:F5),0)</f>
        <v>0</v>
      </c>
    </row>
    <row r="6" customFormat="false" ht="15" hidden="false" customHeight="false" outlineLevel="0" collapsed="false">
      <c r="A6" s="4" t="s">
        <v>71</v>
      </c>
      <c r="B6" s="5"/>
      <c r="C6" s="5"/>
      <c r="D6" s="5"/>
      <c r="E6" s="5"/>
      <c r="F6" s="5"/>
      <c r="G6" s="5"/>
      <c r="H6" s="5"/>
      <c r="I6" s="19" t="n">
        <f aca="false">IFERROR(SUM($G$4:G6)/SUM($F$4:F6),0)</f>
        <v>0</v>
      </c>
    </row>
    <row r="7" customFormat="false" ht="15" hidden="false" customHeight="false" outlineLevel="0" collapsed="false">
      <c r="A7" s="6" t="s">
        <v>72</v>
      </c>
      <c r="B7" s="12"/>
      <c r="C7" s="12"/>
      <c r="D7" s="12"/>
      <c r="E7" s="12"/>
      <c r="F7" s="12"/>
      <c r="G7" s="12"/>
      <c r="H7" s="12"/>
      <c r="I7" s="16" t="n">
        <f aca="false">IFERROR(SUM($G$4:G7)/SUM($F$4:F7),0)</f>
        <v>0</v>
      </c>
    </row>
    <row r="8" customFormat="false" ht="15" hidden="false" customHeight="false" outlineLevel="0" collapsed="false">
      <c r="A8" s="4" t="s">
        <v>73</v>
      </c>
      <c r="B8" s="5"/>
      <c r="C8" s="5"/>
      <c r="D8" s="5"/>
      <c r="E8" s="5"/>
      <c r="F8" s="5"/>
      <c r="G8" s="5"/>
      <c r="H8" s="5"/>
      <c r="I8" s="19" t="n">
        <f aca="false">IFERROR(SUM($G$4:G8)/SUM($F$4:F8),0)</f>
        <v>0</v>
      </c>
    </row>
    <row r="9" customFormat="false" ht="15" hidden="false" customHeight="false" outlineLevel="0" collapsed="false">
      <c r="A9" s="6" t="s">
        <v>74</v>
      </c>
      <c r="B9" s="12"/>
      <c r="C9" s="12"/>
      <c r="D9" s="12"/>
      <c r="E9" s="12"/>
      <c r="F9" s="12"/>
      <c r="G9" s="12"/>
      <c r="H9" s="12"/>
      <c r="I9" s="16" t="n">
        <f aca="false">IFERROR(SUM($G$4:G9)/SUM($F$4:F9),0)</f>
        <v>0</v>
      </c>
    </row>
    <row r="10" customFormat="false" ht="15" hidden="false" customHeight="false" outlineLevel="0" collapsed="false">
      <c r="A10" s="4" t="s">
        <v>75</v>
      </c>
      <c r="B10" s="5"/>
      <c r="C10" s="5"/>
      <c r="D10" s="5"/>
      <c r="E10" s="5"/>
      <c r="F10" s="5"/>
      <c r="G10" s="5"/>
      <c r="H10" s="5"/>
      <c r="I10" s="19" t="n">
        <f aca="false">IFERROR(SUM($G$4:G10)/SUM($F$4:F10),0)</f>
        <v>0</v>
      </c>
    </row>
    <row r="11" customFormat="false" ht="15" hidden="false" customHeight="false" outlineLevel="0" collapsed="false">
      <c r="A11" s="6" t="s">
        <v>76</v>
      </c>
      <c r="B11" s="12"/>
      <c r="C11" s="12"/>
      <c r="D11" s="12"/>
      <c r="E11" s="12"/>
      <c r="F11" s="12"/>
      <c r="G11" s="12"/>
      <c r="H11" s="12"/>
      <c r="I11" s="16" t="n">
        <f aca="false">IFERROR(SUM($G$4:G11)/SUM($F$4:F11),0)</f>
        <v>0</v>
      </c>
    </row>
    <row r="12" customFormat="false" ht="15" hidden="false" customHeight="false" outlineLevel="0" collapsed="false">
      <c r="A12" s="4" t="s">
        <v>77</v>
      </c>
      <c r="B12" s="5"/>
      <c r="C12" s="5"/>
      <c r="D12" s="5"/>
      <c r="E12" s="5"/>
      <c r="F12" s="5"/>
      <c r="G12" s="5"/>
      <c r="H12" s="5"/>
      <c r="I12" s="19" t="n">
        <f aca="false">IFERROR(SUM($G$4:G12)/SUM($F$4:F12),0)</f>
        <v>0</v>
      </c>
    </row>
    <row r="13" customFormat="false" ht="15" hidden="false" customHeight="false" outlineLevel="0" collapsed="false">
      <c r="A13" s="6" t="s">
        <v>78</v>
      </c>
      <c r="B13" s="12"/>
      <c r="C13" s="12"/>
      <c r="D13" s="12"/>
      <c r="E13" s="12"/>
      <c r="F13" s="12"/>
      <c r="G13" s="12"/>
      <c r="H13" s="12"/>
      <c r="I13" s="16" t="n">
        <f aca="false">IFERROR(SUM($G$4:G13)/SUM($F$4:F13),0)</f>
        <v>0</v>
      </c>
    </row>
    <row r="14" customFormat="false" ht="15" hidden="false" customHeight="false" outlineLevel="0" collapsed="false">
      <c r="A14" s="4" t="s">
        <v>79</v>
      </c>
      <c r="B14" s="5"/>
      <c r="C14" s="5"/>
      <c r="D14" s="5"/>
      <c r="E14" s="5"/>
      <c r="F14" s="5"/>
      <c r="G14" s="5"/>
      <c r="H14" s="5"/>
      <c r="I14" s="19" t="n">
        <f aca="false">IFERROR(SUM($G$4:G14)/SUM($F$4:F14),0)</f>
        <v>0</v>
      </c>
    </row>
    <row r="15" customFormat="false" ht="15" hidden="false" customHeight="false" outlineLevel="0" collapsed="false">
      <c r="A15" s="6" t="s">
        <v>80</v>
      </c>
      <c r="B15" s="12"/>
      <c r="C15" s="12"/>
      <c r="D15" s="12"/>
      <c r="E15" s="12"/>
      <c r="F15" s="12"/>
      <c r="G15" s="12"/>
      <c r="H15" s="12"/>
      <c r="I15" s="16" t="n">
        <f aca="false">IFERROR(SUM($G$4:G15)/SUM($F$4:F15),0)</f>
        <v>0</v>
      </c>
    </row>
    <row r="16" customFormat="false" ht="15" hidden="false" customHeight="false" outlineLevel="0" collapsed="false">
      <c r="A16" s="4" t="s">
        <v>81</v>
      </c>
      <c r="B16" s="5"/>
      <c r="C16" s="5"/>
      <c r="D16" s="5"/>
      <c r="E16" s="5"/>
      <c r="F16" s="5"/>
      <c r="G16" s="5"/>
      <c r="H16" s="5"/>
      <c r="I16" s="19" t="n">
        <f aca="false">IFERROR(SUM($G$4:G16)/SUM($F$4:F16),0)</f>
        <v>0</v>
      </c>
    </row>
    <row r="17" customFormat="false" ht="15" hidden="false" customHeight="false" outlineLevel="0" collapsed="false">
      <c r="A17" s="13" t="s">
        <v>56</v>
      </c>
      <c r="B17" s="21" t="n">
        <f aca="false">SUM(B4:B16)</f>
        <v>0</v>
      </c>
      <c r="C17" s="21" t="n">
        <f aca="false">SUM(C4:C16)</f>
        <v>0</v>
      </c>
      <c r="D17" s="21" t="n">
        <f aca="false">SUM(D4:D16)</f>
        <v>0</v>
      </c>
      <c r="E17" s="21" t="n">
        <f aca="false">SUM(E4:E16)</f>
        <v>0</v>
      </c>
      <c r="F17" s="21" t="n">
        <f aca="false">SUM(F4:F16)</f>
        <v>0</v>
      </c>
      <c r="G17" s="21" t="n">
        <f aca="false">SUM(G4:G16)</f>
        <v>0</v>
      </c>
      <c r="H17" s="21" t="n">
        <f aca="false">SUM(H4:H16)</f>
        <v>0</v>
      </c>
      <c r="I17" s="21" t="n">
        <f aca="false">IFERROR(G17/F17,0)</f>
        <v>0</v>
      </c>
    </row>
    <row r="19" customFormat="false" ht="15" hidden="false" customHeight="false" outlineLevel="0" collapsed="false">
      <c r="A19" s="26" t="s">
        <v>82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2026-07-09T10:11:26Z</dcterms:created>
  <dc:creator>openpyxl</dc:creator>
  <dc:description/>
  <dc:language>en-US</dc:language>
  <cp:lastModifiedBy/>
  <dcterms:modified xsi:type="dcterms:W3CDTF">2026-07-09T10:11:26Z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